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ON NGHE DIEN\2020-2021\Tong hop de thi Nghe Nh 2020 2021\"/>
    </mc:Choice>
  </mc:AlternateContent>
  <bookViews>
    <workbookView xWindow="-108" yWindow="-108" windowWidth="19416" windowHeight="11016"/>
  </bookViews>
  <sheets>
    <sheet name="mức độ 7 -3" sheetId="1" r:id="rId1"/>
  </sheets>
  <definedNames>
    <definedName name="_xlnm.Print_Area" localSheetId="0">'mức độ 7 -3'!$A$2:$W$21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Q10" i="1" l="1"/>
  <c r="Q11" i="1"/>
  <c r="Q12" i="1"/>
  <c r="Q13" i="1"/>
  <c r="Q14" i="1"/>
  <c r="Q15" i="1"/>
  <c r="Q16" i="1"/>
  <c r="Q17" i="1"/>
  <c r="Q18" i="1"/>
  <c r="Q9" i="1"/>
  <c r="M10" i="1"/>
  <c r="M11" i="1"/>
  <c r="M12" i="1"/>
  <c r="M13" i="1"/>
  <c r="M14" i="1"/>
  <c r="M15" i="1"/>
  <c r="M16" i="1"/>
  <c r="M17" i="1"/>
  <c r="M18" i="1"/>
  <c r="M9" i="1"/>
  <c r="D19" i="1" l="1"/>
  <c r="F19" i="1"/>
  <c r="G19" i="1"/>
  <c r="J19" i="1"/>
  <c r="K19" i="1"/>
  <c r="L19" i="1"/>
  <c r="M19" i="1"/>
  <c r="N19" i="1"/>
  <c r="P19" i="1"/>
  <c r="Q19" i="1"/>
  <c r="R19" i="1"/>
  <c r="Z19" i="1"/>
  <c r="W10" i="1"/>
  <c r="W11" i="1"/>
  <c r="W12" i="1"/>
  <c r="W13" i="1"/>
  <c r="Y13" i="1" s="1"/>
  <c r="W14" i="1"/>
  <c r="Y14" i="1" s="1"/>
  <c r="W15" i="1"/>
  <c r="Y15" i="1" s="1"/>
  <c r="W16" i="1"/>
  <c r="Y16" i="1" s="1"/>
  <c r="W17" i="1"/>
  <c r="Y17" i="1" s="1"/>
  <c r="W18" i="1"/>
  <c r="Y18" i="1" s="1"/>
  <c r="W9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E13" i="1"/>
  <c r="I13" i="1"/>
  <c r="O13" i="1"/>
  <c r="S13" i="1"/>
  <c r="T13" i="1"/>
  <c r="U13" i="1"/>
  <c r="E14" i="1"/>
  <c r="I14" i="1"/>
  <c r="O14" i="1"/>
  <c r="S14" i="1"/>
  <c r="T14" i="1"/>
  <c r="U14" i="1"/>
  <c r="E15" i="1"/>
  <c r="I15" i="1"/>
  <c r="O15" i="1"/>
  <c r="S15" i="1"/>
  <c r="T15" i="1"/>
  <c r="U15" i="1"/>
  <c r="E16" i="1"/>
  <c r="I16" i="1"/>
  <c r="O16" i="1"/>
  <c r="S16" i="1"/>
  <c r="T16" i="1"/>
  <c r="U16" i="1"/>
  <c r="E17" i="1"/>
  <c r="I17" i="1"/>
  <c r="O17" i="1"/>
  <c r="S17" i="1"/>
  <c r="T17" i="1"/>
  <c r="U17" i="1"/>
  <c r="E18" i="1"/>
  <c r="I18" i="1"/>
  <c r="O18" i="1"/>
  <c r="S18" i="1"/>
  <c r="T18" i="1"/>
  <c r="U18" i="1"/>
  <c r="X19" i="1"/>
  <c r="W19" i="1" l="1"/>
  <c r="P21" i="1"/>
  <c r="L21" i="1"/>
  <c r="V18" i="1"/>
  <c r="V17" i="1"/>
  <c r="V16" i="1"/>
  <c r="V15" i="1"/>
  <c r="V14" i="1"/>
  <c r="V13" i="1"/>
  <c r="O10" i="1"/>
  <c r="O11" i="1"/>
  <c r="O12" i="1"/>
  <c r="T10" i="1" l="1"/>
  <c r="U10" i="1"/>
  <c r="T11" i="1"/>
  <c r="U11" i="1"/>
  <c r="T12" i="1"/>
  <c r="U12" i="1"/>
  <c r="U9" i="1"/>
  <c r="T9" i="1"/>
  <c r="AA9" i="1"/>
  <c r="U19" i="1" l="1"/>
  <c r="T19" i="1"/>
  <c r="Y12" i="1"/>
  <c r="AA10" i="1" l="1"/>
  <c r="AA11" i="1"/>
  <c r="AA12" i="1"/>
  <c r="Y10" i="1"/>
  <c r="Y11" i="1"/>
  <c r="Y9" i="1"/>
  <c r="Y19" i="1" s="1"/>
  <c r="AA19" i="1" l="1"/>
  <c r="AB10" i="1"/>
  <c r="AB11" i="1"/>
  <c r="AB12" i="1"/>
  <c r="AB9" i="1"/>
  <c r="AB19" i="1" l="1"/>
  <c r="S9" i="1"/>
  <c r="S10" i="1"/>
  <c r="S11" i="1"/>
  <c r="S12" i="1"/>
  <c r="O9" i="1"/>
  <c r="O19" i="1" s="1"/>
  <c r="S19" i="1" l="1"/>
  <c r="E10" i="1"/>
  <c r="E11" i="1"/>
  <c r="E12" i="1"/>
  <c r="E9" i="1"/>
  <c r="I10" i="1"/>
  <c r="I11" i="1"/>
  <c r="I12" i="1"/>
  <c r="I9" i="1"/>
  <c r="E19" i="1" l="1"/>
  <c r="V9" i="1"/>
  <c r="I19" i="1"/>
  <c r="V10" i="1"/>
  <c r="V11" i="1"/>
  <c r="V12" i="1"/>
  <c r="V19" i="1" l="1"/>
  <c r="W20" i="1"/>
  <c r="H21" i="1" l="1"/>
  <c r="D21" i="1"/>
  <c r="W21" i="1" l="1"/>
</calcChain>
</file>

<file path=xl/sharedStrings.xml><?xml version="1.0" encoding="utf-8"?>
<sst xmlns="http://schemas.openxmlformats.org/spreadsheetml/2006/main" count="55" uniqueCount="37">
  <si>
    <t>NỘI DUNG KIẾN THỨC</t>
  </si>
  <si>
    <t>CÂU HỎI THEO MỨC ĐỘ NHẬN THỨC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</si>
  <si>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</si>
  <si>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</si>
  <si>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</si>
  <si>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</si>
  <si>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</si>
  <si>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</si>
  <si>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</si>
  <si>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Tổng thời gian</t>
  </si>
  <si>
    <t>tỉ lệ %</t>
  </si>
  <si>
    <t>thời gian/ câu trắc nghiệm/tự luận</t>
  </si>
  <si>
    <t>tổng số câu TL</t>
  </si>
  <si>
    <t>ĐƠN VỊ KIẾN THỨC</t>
  </si>
  <si>
    <t>STT</t>
  </si>
  <si>
    <t>Thời lượng giảng dạy</t>
  </si>
  <si>
    <t>Số điểm tương đương</t>
  </si>
  <si>
    <t>Số điểm cân chỉnh</t>
  </si>
  <si>
    <t>Tổng số câu TN</t>
  </si>
  <si>
    <t>Tổng số câu</t>
  </si>
  <si>
    <t>NHẬN BIẾT</t>
  </si>
  <si>
    <t>MÔN: NGHỀ ĐIỆN DÂN DỤNG - THỜI GIAN 45 PHÚT</t>
  </si>
  <si>
    <t>TRƯỜNG THPT LONG TRƯỜNG</t>
  </si>
  <si>
    <t>Tổng điểm</t>
  </si>
  <si>
    <t xml:space="preserve">Tổng </t>
  </si>
  <si>
    <t xml:space="preserve">Tỉ lệ </t>
  </si>
  <si>
    <t>MA TRẬN ĐỀ KIỂM TRA GIỮA KỲ 2 NĂM HỌC 2020 - 2021</t>
  </si>
  <si>
    <t>Sử dụng và bảo dưỡng quạt điện</t>
  </si>
  <si>
    <t>Sử dụng và bảo dưỡng máy bơm nước</t>
  </si>
  <si>
    <t>Sử dụng và bảo dưỡng máy giặt</t>
  </si>
  <si>
    <t>Một số kiến thức cơ bản về chiếu sáng</t>
  </si>
  <si>
    <t>Một số hư hỏng thường gặp và cách khắc phục</t>
  </si>
  <si>
    <t>Các số liệu kỹ thuật của máy bơm nước</t>
  </si>
  <si>
    <t>Các số liệu kỹ thuật của máy máy giặt</t>
  </si>
  <si>
    <t>Sử dụng và bảo dưỡng máy máy giặt</t>
  </si>
  <si>
    <t>Các đại lượng đo ánh sáng thường dùng</t>
  </si>
  <si>
    <t>Các bước thiết kế chiếu sáng bằng phương pháp hệ số sử dụng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</si>
</sst>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9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"/>
  <sheetViews>
    <sheetView tabSelected="1" topLeftCell="A5" zoomScale="85" zoomScaleNormal="85" workbookViewId="0">
      <selection activeCell="Y11" sqref="Y11"/>
    </sheetView>
  </sheetViews>
  <sheetFormatPr defaultColWidth="10.69921875" defaultRowHeight="15.6" x14ac:dyDescent="0.3"/>
  <cols>
    <col min="1" max="1" width="5.8984375" style="2" customWidth="1"/>
    <col min="2" max="2" width="13.19921875" style="2" customWidth="1"/>
    <col min="3" max="3" width="19.796875" style="2" customWidth="1"/>
    <col min="4" max="4" width="5.69921875" style="2" customWidth="1"/>
    <col min="5" max="5" width="5.5" style="2" bestFit="1" customWidth="1"/>
    <col min="6" max="6" width="5.69921875" style="2" customWidth="1"/>
    <col min="7" max="7" width="4.796875" style="2" bestFit="1" customWidth="1"/>
    <col min="8" max="8" width="5.69921875" style="2" customWidth="1"/>
    <col min="9" max="9" width="5.5" style="2" bestFit="1" customWidth="1"/>
    <col min="10" max="19" width="5.69921875" style="2" customWidth="1"/>
    <col min="20" max="20" width="5.5" style="2" bestFit="1" customWidth="1"/>
    <col min="21" max="21" width="5.3984375" style="2" bestFit="1" customWidth="1"/>
    <col min="22" max="22" width="6.59765625" style="2" customWidth="1"/>
    <col min="23" max="23" width="7.59765625" style="2" bestFit="1" customWidth="1"/>
    <col min="24" max="24" width="7.09765625" style="2" customWidth="1"/>
    <col min="25" max="25" width="7.19921875" style="2" customWidth="1"/>
    <col min="26" max="26" width="8.69921875" style="2" customWidth="1"/>
    <col min="27" max="27" width="7" style="2" customWidth="1"/>
    <col min="28" max="28" width="6.8984375" style="2" customWidth="1"/>
    <col min="29" max="16384" width="10.69921875" style="2"/>
  </cols>
  <sheetData>
    <row r="1" spans="1:28" s="31" customFormat="1" ht="26.4" customHeight="1" x14ac:dyDescent="0.35">
      <c r="A1" s="38" t="s">
        <v>22</v>
      </c>
      <c r="B1" s="38"/>
      <c r="C1" s="38"/>
    </row>
    <row r="2" spans="1:28" s="31" customFormat="1" ht="21" customHeight="1" x14ac:dyDescent="0.35">
      <c r="A2" s="55" t="s">
        <v>26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28" s="31" customFormat="1" ht="21" customHeight="1" x14ac:dyDescent="0.35">
      <c r="A3" s="55" t="s">
        <v>21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28" ht="18.600000000000001" hidden="1" customHeight="1" x14ac:dyDescent="0.3">
      <c r="B4" s="3" t="s">
        <v>11</v>
      </c>
      <c r="C4" s="3"/>
      <c r="D4" s="6"/>
      <c r="E4" s="6">
        <v>0.75</v>
      </c>
      <c r="F4" s="6"/>
      <c r="G4" s="6">
        <v>3.5</v>
      </c>
      <c r="H4" s="6"/>
      <c r="I4" s="6">
        <v>1.25</v>
      </c>
      <c r="J4" s="6"/>
      <c r="K4" s="6">
        <v>4</v>
      </c>
      <c r="L4" s="6"/>
      <c r="M4" s="6">
        <v>1.25</v>
      </c>
      <c r="N4" s="6"/>
      <c r="O4" s="6">
        <v>5</v>
      </c>
      <c r="P4" s="6"/>
      <c r="Q4" s="6">
        <v>2</v>
      </c>
      <c r="R4" s="6"/>
      <c r="S4" s="6">
        <v>8</v>
      </c>
      <c r="T4" s="6"/>
    </row>
    <row r="5" spans="1:28" ht="14.4" customHeight="1" x14ac:dyDescent="0.3"/>
    <row r="6" spans="1:28" x14ac:dyDescent="0.3">
      <c r="A6" s="54" t="s">
        <v>14</v>
      </c>
      <c r="B6" s="54" t="s">
        <v>0</v>
      </c>
      <c r="C6" s="47" t="s">
        <v>13</v>
      </c>
      <c r="D6" s="54" t="s">
        <v>1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 t="s">
        <v>19</v>
      </c>
      <c r="U6" s="54"/>
      <c r="V6" s="54" t="s">
        <v>9</v>
      </c>
      <c r="W6" s="54" t="s">
        <v>10</v>
      </c>
      <c r="X6" s="54" t="s">
        <v>15</v>
      </c>
      <c r="Y6" s="54" t="s">
        <v>16</v>
      </c>
      <c r="Z6" s="54" t="s">
        <v>17</v>
      </c>
      <c r="AA6" s="54" t="s">
        <v>18</v>
      </c>
      <c r="AB6" s="54" t="s">
        <v>12</v>
      </c>
    </row>
    <row r="7" spans="1:28" x14ac:dyDescent="0.3">
      <c r="A7" s="54"/>
      <c r="B7" s="54"/>
      <c r="C7" s="56"/>
      <c r="D7" s="54" t="s">
        <v>20</v>
      </c>
      <c r="E7" s="54"/>
      <c r="F7" s="54"/>
      <c r="G7" s="54"/>
      <c r="H7" s="54" t="s">
        <v>2</v>
      </c>
      <c r="I7" s="54"/>
      <c r="J7" s="54"/>
      <c r="K7" s="54"/>
      <c r="L7" s="54" t="s">
        <v>3</v>
      </c>
      <c r="M7" s="54"/>
      <c r="N7" s="54"/>
      <c r="O7" s="54"/>
      <c r="P7" s="54" t="s">
        <v>4</v>
      </c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</row>
    <row r="8" spans="1:28" ht="31.2" x14ac:dyDescent="0.3">
      <c r="A8" s="54"/>
      <c r="B8" s="54"/>
      <c r="C8" s="48"/>
      <c r="D8" s="1" t="s">
        <v>5</v>
      </c>
      <c r="E8" s="1" t="s">
        <v>6</v>
      </c>
      <c r="F8" s="1" t="s">
        <v>7</v>
      </c>
      <c r="G8" s="1" t="s">
        <v>6</v>
      </c>
      <c r="H8" s="1" t="s">
        <v>5</v>
      </c>
      <c r="I8" s="1" t="s">
        <v>6</v>
      </c>
      <c r="J8" s="1" t="s">
        <v>7</v>
      </c>
      <c r="K8" s="1" t="s">
        <v>6</v>
      </c>
      <c r="L8" s="1" t="s">
        <v>5</v>
      </c>
      <c r="M8" s="1" t="s">
        <v>6</v>
      </c>
      <c r="N8" s="1" t="s">
        <v>7</v>
      </c>
      <c r="O8" s="1" t="s">
        <v>6</v>
      </c>
      <c r="P8" s="1" t="s">
        <v>5</v>
      </c>
      <c r="Q8" s="1" t="s">
        <v>6</v>
      </c>
      <c r="R8" s="1" t="s">
        <v>7</v>
      </c>
      <c r="S8" s="1" t="s">
        <v>6</v>
      </c>
      <c r="T8" s="1" t="s">
        <v>5</v>
      </c>
      <c r="U8" s="1" t="s">
        <v>8</v>
      </c>
      <c r="V8" s="54"/>
      <c r="W8" s="54"/>
      <c r="X8" s="54"/>
      <c r="Y8" s="54"/>
      <c r="Z8" s="54"/>
      <c r="AA8" s="54"/>
      <c r="AB8" s="54"/>
    </row>
    <row r="9" spans="1:28" ht="31.2" x14ac:dyDescent="0.3">
      <c r="A9" s="47">
        <v>1</v>
      </c>
      <c r="B9" s="45" t="s">
        <v>27</v>
      </c>
      <c r="C9" s="17" t="s">
        <v>27</v>
      </c>
      <c r="D9" s="32">
        <v>2</v>
      </c>
      <c r="E9" s="33">
        <f>D9*$E$4</f>
        <v>1.5</v>
      </c>
      <c r="F9" s="34"/>
      <c r="G9" s="34"/>
      <c r="H9" s="34">
        <v>2</v>
      </c>
      <c r="I9" s="33">
        <f>H9*$I$4</f>
        <v>2.5</v>
      </c>
      <c r="J9" s="34"/>
      <c r="K9" s="34"/>
      <c r="L9" s="34"/>
      <c r="M9" s="33">
        <f>L9*$M$4</f>
        <v>0</v>
      </c>
      <c r="N9" s="34"/>
      <c r="O9" s="33">
        <f>N9*$O$4</f>
        <v>0</v>
      </c>
      <c r="P9" s="34"/>
      <c r="Q9" s="19">
        <f>P9*$Q$4</f>
        <v>0</v>
      </c>
      <c r="R9" s="19"/>
      <c r="S9" s="29">
        <f t="shared" ref="S9:S12" si="0">R9*$S$4</f>
        <v>0</v>
      </c>
      <c r="T9" s="28">
        <f>D9+H9+L9+P9</f>
        <v>4</v>
      </c>
      <c r="U9" s="24">
        <f>N9+R9</f>
        <v>0</v>
      </c>
      <c r="V9" s="30">
        <f>E9+G9+I9+K9+M9+O9+Q9+S9</f>
        <v>4</v>
      </c>
      <c r="W9" s="20">
        <f>X9/45</f>
        <v>2.2222222222222223E-2</v>
      </c>
      <c r="X9" s="22">
        <v>1</v>
      </c>
      <c r="Y9" s="7">
        <f>W9*10</f>
        <v>0.22222222222222224</v>
      </c>
      <c r="Z9" s="19">
        <v>1</v>
      </c>
      <c r="AA9" s="21">
        <f>D9+H9+L9+P9</f>
        <v>4</v>
      </c>
      <c r="AB9" s="21">
        <f>N9+R9</f>
        <v>0</v>
      </c>
    </row>
    <row r="10" spans="1:28" ht="31.2" x14ac:dyDescent="0.3">
      <c r="A10" s="48"/>
      <c r="B10" s="46"/>
      <c r="C10" s="17" t="s">
        <v>31</v>
      </c>
      <c r="D10" s="32">
        <v>1</v>
      </c>
      <c r="E10" s="33">
        <f t="shared" ref="E10:E12" si="1">D10*$E$4</f>
        <v>0.75</v>
      </c>
      <c r="F10" s="34"/>
      <c r="G10" s="34"/>
      <c r="H10" s="34">
        <v>1</v>
      </c>
      <c r="I10" s="33">
        <f t="shared" ref="I10:I12" si="2">H10*$I$4</f>
        <v>1.25</v>
      </c>
      <c r="J10" s="34"/>
      <c r="K10" s="34"/>
      <c r="L10" s="34">
        <v>4</v>
      </c>
      <c r="M10" s="33">
        <f t="shared" ref="M10:M18" si="3">L10*$M$4</f>
        <v>5</v>
      </c>
      <c r="N10" s="34"/>
      <c r="O10" s="33">
        <f t="shared" ref="O10:O12" si="4">N10*$O$4</f>
        <v>0</v>
      </c>
      <c r="P10" s="34">
        <v>2</v>
      </c>
      <c r="Q10" s="19">
        <f t="shared" ref="Q10:Q18" si="5">P10*$Q$4</f>
        <v>4</v>
      </c>
      <c r="R10" s="19"/>
      <c r="S10" s="29">
        <f t="shared" si="0"/>
        <v>0</v>
      </c>
      <c r="T10" s="28">
        <f t="shared" ref="T10:T12" si="6">D10+H10+L10+P10</f>
        <v>8</v>
      </c>
      <c r="U10" s="24">
        <f t="shared" ref="U10:U12" si="7">N10+R10</f>
        <v>0</v>
      </c>
      <c r="V10" s="19">
        <f t="shared" ref="V10:V12" si="8">E10+G10+I10+K10+M10+O10+Q10+S10</f>
        <v>11</v>
      </c>
      <c r="W10" s="20">
        <f t="shared" ref="W10:W18" si="9">X10/45</f>
        <v>4.4444444444444446E-2</v>
      </c>
      <c r="X10" s="22">
        <v>2</v>
      </c>
      <c r="Y10" s="7">
        <f t="shared" ref="Y10:Y11" si="10">W10*10</f>
        <v>0.44444444444444448</v>
      </c>
      <c r="Z10" s="19">
        <v>2</v>
      </c>
      <c r="AA10" s="21">
        <f t="shared" ref="AA10:AA12" si="11">D10+H10+L10+P10</f>
        <v>8</v>
      </c>
      <c r="AB10" s="21">
        <f t="shared" ref="AB10:AB12" si="12">N10+R10</f>
        <v>0</v>
      </c>
    </row>
    <row r="11" spans="1:28" s="4" customFormat="1" ht="31.2" customHeight="1" x14ac:dyDescent="0.3">
      <c r="A11" s="49">
        <v>2</v>
      </c>
      <c r="B11" s="51" t="s">
        <v>28</v>
      </c>
      <c r="C11" s="16" t="s">
        <v>32</v>
      </c>
      <c r="D11" s="35">
        <v>1</v>
      </c>
      <c r="E11" s="33">
        <f t="shared" si="1"/>
        <v>0.75</v>
      </c>
      <c r="F11" s="10"/>
      <c r="G11" s="9"/>
      <c r="H11" s="36">
        <v>1</v>
      </c>
      <c r="I11" s="33">
        <f t="shared" si="2"/>
        <v>1.25</v>
      </c>
      <c r="J11" s="10"/>
      <c r="K11" s="9"/>
      <c r="L11" s="36"/>
      <c r="M11" s="33">
        <f t="shared" si="3"/>
        <v>0</v>
      </c>
      <c r="N11" s="36"/>
      <c r="O11" s="33">
        <f t="shared" si="4"/>
        <v>0</v>
      </c>
      <c r="P11" s="36"/>
      <c r="Q11" s="19">
        <f t="shared" si="5"/>
        <v>0</v>
      </c>
      <c r="R11" s="18"/>
      <c r="S11" s="29">
        <f t="shared" si="0"/>
        <v>0</v>
      </c>
      <c r="T11" s="28">
        <f t="shared" si="6"/>
        <v>2</v>
      </c>
      <c r="U11" s="24">
        <f t="shared" si="7"/>
        <v>0</v>
      </c>
      <c r="V11" s="19">
        <f t="shared" si="8"/>
        <v>2</v>
      </c>
      <c r="W11" s="20">
        <f t="shared" si="9"/>
        <v>4.4444444444444446E-2</v>
      </c>
      <c r="X11" s="22">
        <v>2</v>
      </c>
      <c r="Y11" s="7">
        <f t="shared" si="10"/>
        <v>0.44444444444444448</v>
      </c>
      <c r="Z11" s="21">
        <v>0.5</v>
      </c>
      <c r="AA11" s="21">
        <f t="shared" si="11"/>
        <v>2</v>
      </c>
      <c r="AB11" s="21">
        <f t="shared" si="12"/>
        <v>0</v>
      </c>
    </row>
    <row r="12" spans="1:28" s="4" customFormat="1" ht="31.2" x14ac:dyDescent="0.3">
      <c r="A12" s="50"/>
      <c r="B12" s="52"/>
      <c r="C12" s="17" t="s">
        <v>28</v>
      </c>
      <c r="D12" s="35">
        <v>2</v>
      </c>
      <c r="E12" s="33">
        <f t="shared" si="1"/>
        <v>1.5</v>
      </c>
      <c r="F12" s="10"/>
      <c r="G12" s="9"/>
      <c r="H12" s="36">
        <v>1</v>
      </c>
      <c r="I12" s="33">
        <f t="shared" si="2"/>
        <v>1.25</v>
      </c>
      <c r="J12" s="10"/>
      <c r="K12" s="9"/>
      <c r="L12" s="36"/>
      <c r="M12" s="33">
        <f t="shared" si="3"/>
        <v>0</v>
      </c>
      <c r="N12" s="36"/>
      <c r="O12" s="33">
        <f t="shared" si="4"/>
        <v>0</v>
      </c>
      <c r="P12" s="36"/>
      <c r="Q12" s="19">
        <f t="shared" si="5"/>
        <v>0</v>
      </c>
      <c r="R12" s="18"/>
      <c r="S12" s="29">
        <f t="shared" si="0"/>
        <v>0</v>
      </c>
      <c r="T12" s="28">
        <f t="shared" si="6"/>
        <v>3</v>
      </c>
      <c r="U12" s="24">
        <f t="shared" si="7"/>
        <v>0</v>
      </c>
      <c r="V12" s="19">
        <f t="shared" si="8"/>
        <v>2.75</v>
      </c>
      <c r="W12" s="20">
        <f t="shared" si="9"/>
        <v>4.4444444444444446E-2</v>
      </c>
      <c r="X12" s="22">
        <v>2</v>
      </c>
      <c r="Y12" s="7">
        <f>W12*10</f>
        <v>0.44444444444444448</v>
      </c>
      <c r="Z12" s="21">
        <v>0.75</v>
      </c>
      <c r="AA12" s="21">
        <f t="shared" si="11"/>
        <v>3</v>
      </c>
      <c r="AB12" s="21">
        <f t="shared" si="12"/>
        <v>0</v>
      </c>
    </row>
    <row r="13" spans="1:28" s="4" customFormat="1" ht="31.2" customHeight="1" x14ac:dyDescent="0.3">
      <c r="A13" s="50"/>
      <c r="B13" s="52"/>
      <c r="C13" s="17" t="s">
        <v>31</v>
      </c>
      <c r="D13" s="35">
        <v>1</v>
      </c>
      <c r="E13" s="33">
        <f t="shared" ref="E13:E18" si="13">D13*$E$4</f>
        <v>0.75</v>
      </c>
      <c r="F13" s="10"/>
      <c r="G13" s="9"/>
      <c r="H13" s="36">
        <v>1</v>
      </c>
      <c r="I13" s="33">
        <f t="shared" ref="I13:I18" si="14">H13*$I$4</f>
        <v>1.25</v>
      </c>
      <c r="J13" s="10"/>
      <c r="K13" s="9"/>
      <c r="L13" s="36"/>
      <c r="M13" s="33">
        <f t="shared" si="3"/>
        <v>0</v>
      </c>
      <c r="N13" s="36"/>
      <c r="O13" s="33">
        <f t="shared" ref="O13:O18" si="15">N13*$O$4</f>
        <v>0</v>
      </c>
      <c r="P13" s="36"/>
      <c r="Q13" s="19">
        <f t="shared" si="5"/>
        <v>0</v>
      </c>
      <c r="R13" s="18"/>
      <c r="S13" s="29">
        <f t="shared" ref="S13:S18" si="16">R13*$S$4</f>
        <v>0</v>
      </c>
      <c r="T13" s="28">
        <f t="shared" ref="T13:T18" si="17">D13+H13+L13+P13</f>
        <v>2</v>
      </c>
      <c r="U13" s="27">
        <f t="shared" ref="U13:U18" si="18">N13+R13</f>
        <v>0</v>
      </c>
      <c r="V13" s="19">
        <f t="shared" ref="V13:V18" si="19">E13+G13+I13+K13+M13+O13+Q13+S13</f>
        <v>2</v>
      </c>
      <c r="W13" s="20">
        <f t="shared" si="9"/>
        <v>4.4444444444444446E-2</v>
      </c>
      <c r="X13" s="26">
        <v>2</v>
      </c>
      <c r="Y13" s="7">
        <f t="shared" ref="Y13:Y18" si="20">W13*10</f>
        <v>0.44444444444444448</v>
      </c>
      <c r="Z13" s="27">
        <v>0.5</v>
      </c>
      <c r="AA13" s="27">
        <f t="shared" ref="AA13:AA18" si="21">D13+H13+L13+P13</f>
        <v>2</v>
      </c>
      <c r="AB13" s="27">
        <f t="shared" ref="AB13:AB18" si="22">N13+R13</f>
        <v>0</v>
      </c>
    </row>
    <row r="14" spans="1:28" s="4" customFormat="1" ht="31.2" customHeight="1" x14ac:dyDescent="0.3">
      <c r="A14" s="50">
        <v>3</v>
      </c>
      <c r="B14" s="52" t="s">
        <v>29</v>
      </c>
      <c r="C14" s="16" t="s">
        <v>33</v>
      </c>
      <c r="D14" s="35">
        <v>2</v>
      </c>
      <c r="E14" s="33">
        <f t="shared" si="13"/>
        <v>1.5</v>
      </c>
      <c r="F14" s="10"/>
      <c r="G14" s="9"/>
      <c r="H14" s="36">
        <v>1</v>
      </c>
      <c r="I14" s="33">
        <f t="shared" si="14"/>
        <v>1.25</v>
      </c>
      <c r="J14" s="10"/>
      <c r="K14" s="9"/>
      <c r="L14" s="36"/>
      <c r="M14" s="33">
        <f t="shared" si="3"/>
        <v>0</v>
      </c>
      <c r="N14" s="36"/>
      <c r="O14" s="33">
        <f t="shared" si="15"/>
        <v>0</v>
      </c>
      <c r="P14" s="36"/>
      <c r="Q14" s="19">
        <f t="shared" si="5"/>
        <v>0</v>
      </c>
      <c r="R14" s="18"/>
      <c r="S14" s="29">
        <f t="shared" si="16"/>
        <v>0</v>
      </c>
      <c r="T14" s="28">
        <f t="shared" si="17"/>
        <v>3</v>
      </c>
      <c r="U14" s="27">
        <f t="shared" si="18"/>
        <v>0</v>
      </c>
      <c r="V14" s="19">
        <f t="shared" si="19"/>
        <v>2.75</v>
      </c>
      <c r="W14" s="20">
        <f t="shared" si="9"/>
        <v>2.2222222222222223E-2</v>
      </c>
      <c r="X14" s="26">
        <v>1</v>
      </c>
      <c r="Y14" s="7">
        <f t="shared" si="20"/>
        <v>0.22222222222222224</v>
      </c>
      <c r="Z14" s="27">
        <v>0.75</v>
      </c>
      <c r="AA14" s="27">
        <f t="shared" si="21"/>
        <v>3</v>
      </c>
      <c r="AB14" s="27">
        <f t="shared" si="22"/>
        <v>0</v>
      </c>
    </row>
    <row r="15" spans="1:28" s="4" customFormat="1" ht="31.2" x14ac:dyDescent="0.3">
      <c r="A15" s="50"/>
      <c r="B15" s="52"/>
      <c r="C15" s="17" t="s">
        <v>34</v>
      </c>
      <c r="D15" s="35">
        <v>1</v>
      </c>
      <c r="E15" s="33">
        <f t="shared" si="13"/>
        <v>0.75</v>
      </c>
      <c r="F15" s="10"/>
      <c r="G15" s="9"/>
      <c r="H15" s="36">
        <v>1</v>
      </c>
      <c r="I15" s="33">
        <f t="shared" si="14"/>
        <v>1.25</v>
      </c>
      <c r="J15" s="10"/>
      <c r="K15" s="9"/>
      <c r="L15" s="36"/>
      <c r="M15" s="33">
        <f t="shared" si="3"/>
        <v>0</v>
      </c>
      <c r="N15" s="36"/>
      <c r="O15" s="33">
        <f t="shared" si="15"/>
        <v>0</v>
      </c>
      <c r="P15" s="36"/>
      <c r="Q15" s="19">
        <f t="shared" si="5"/>
        <v>0</v>
      </c>
      <c r="R15" s="18"/>
      <c r="S15" s="29">
        <f t="shared" si="16"/>
        <v>0</v>
      </c>
      <c r="T15" s="28">
        <f t="shared" si="17"/>
        <v>2</v>
      </c>
      <c r="U15" s="27">
        <f t="shared" si="18"/>
        <v>0</v>
      </c>
      <c r="V15" s="19">
        <f t="shared" si="19"/>
        <v>2</v>
      </c>
      <c r="W15" s="20">
        <f t="shared" si="9"/>
        <v>4.4444444444444446E-2</v>
      </c>
      <c r="X15" s="26">
        <v>2</v>
      </c>
      <c r="Y15" s="7">
        <f t="shared" si="20"/>
        <v>0.44444444444444448</v>
      </c>
      <c r="Z15" s="27">
        <v>0.5</v>
      </c>
      <c r="AA15" s="27">
        <f t="shared" si="21"/>
        <v>2</v>
      </c>
      <c r="AB15" s="27">
        <f t="shared" si="22"/>
        <v>0</v>
      </c>
    </row>
    <row r="16" spans="1:28" s="4" customFormat="1" ht="31.2" customHeight="1" x14ac:dyDescent="0.3">
      <c r="A16" s="50"/>
      <c r="B16" s="52"/>
      <c r="C16" s="17" t="s">
        <v>31</v>
      </c>
      <c r="D16" s="35">
        <v>1</v>
      </c>
      <c r="E16" s="33">
        <f t="shared" si="13"/>
        <v>0.75</v>
      </c>
      <c r="F16" s="10"/>
      <c r="G16" s="9"/>
      <c r="H16" s="36">
        <v>1</v>
      </c>
      <c r="I16" s="33">
        <f t="shared" si="14"/>
        <v>1.25</v>
      </c>
      <c r="J16" s="10"/>
      <c r="K16" s="9"/>
      <c r="L16" s="36"/>
      <c r="M16" s="33">
        <f t="shared" si="3"/>
        <v>0</v>
      </c>
      <c r="N16" s="36"/>
      <c r="O16" s="33">
        <f t="shared" si="15"/>
        <v>0</v>
      </c>
      <c r="P16" s="36"/>
      <c r="Q16" s="19">
        <f t="shared" si="5"/>
        <v>0</v>
      </c>
      <c r="R16" s="18"/>
      <c r="S16" s="29">
        <f t="shared" si="16"/>
        <v>0</v>
      </c>
      <c r="T16" s="28">
        <f t="shared" si="17"/>
        <v>2</v>
      </c>
      <c r="U16" s="27">
        <f t="shared" si="18"/>
        <v>0</v>
      </c>
      <c r="V16" s="19">
        <f t="shared" si="19"/>
        <v>2</v>
      </c>
      <c r="W16" s="20">
        <f t="shared" si="9"/>
        <v>4.4444444444444446E-2</v>
      </c>
      <c r="X16" s="26">
        <v>2</v>
      </c>
      <c r="Y16" s="7">
        <f t="shared" si="20"/>
        <v>0.44444444444444448</v>
      </c>
      <c r="Z16" s="27">
        <v>0.5</v>
      </c>
      <c r="AA16" s="27">
        <f t="shared" si="21"/>
        <v>2</v>
      </c>
      <c r="AB16" s="27">
        <f t="shared" si="22"/>
        <v>0</v>
      </c>
    </row>
    <row r="17" spans="1:28" s="4" customFormat="1" ht="31.2" x14ac:dyDescent="0.3">
      <c r="A17" s="50">
        <v>4</v>
      </c>
      <c r="B17" s="52" t="s">
        <v>30</v>
      </c>
      <c r="C17" s="17" t="s">
        <v>35</v>
      </c>
      <c r="D17" s="35">
        <v>3</v>
      </c>
      <c r="E17" s="33">
        <f t="shared" si="13"/>
        <v>2.25</v>
      </c>
      <c r="F17" s="10"/>
      <c r="G17" s="9"/>
      <c r="H17" s="36">
        <v>2</v>
      </c>
      <c r="I17" s="33">
        <f t="shared" si="14"/>
        <v>2.5</v>
      </c>
      <c r="J17" s="10"/>
      <c r="K17" s="9"/>
      <c r="L17" s="36">
        <v>2</v>
      </c>
      <c r="M17" s="33">
        <f t="shared" si="3"/>
        <v>2.5</v>
      </c>
      <c r="N17" s="36"/>
      <c r="O17" s="33">
        <f t="shared" si="15"/>
        <v>0</v>
      </c>
      <c r="P17" s="36"/>
      <c r="Q17" s="19">
        <f t="shared" si="5"/>
        <v>0</v>
      </c>
      <c r="R17" s="18"/>
      <c r="S17" s="29">
        <f t="shared" si="16"/>
        <v>0</v>
      </c>
      <c r="T17" s="28">
        <f t="shared" si="17"/>
        <v>7</v>
      </c>
      <c r="U17" s="27">
        <f t="shared" si="18"/>
        <v>0</v>
      </c>
      <c r="V17" s="19">
        <f t="shared" si="19"/>
        <v>7.25</v>
      </c>
      <c r="W17" s="20">
        <f t="shared" si="9"/>
        <v>4.4444444444444446E-2</v>
      </c>
      <c r="X17" s="26">
        <v>2</v>
      </c>
      <c r="Y17" s="7">
        <f t="shared" si="20"/>
        <v>0.44444444444444448</v>
      </c>
      <c r="Z17" s="27">
        <v>1.75</v>
      </c>
      <c r="AA17" s="27">
        <f t="shared" si="21"/>
        <v>7</v>
      </c>
      <c r="AB17" s="27">
        <f t="shared" si="22"/>
        <v>0</v>
      </c>
    </row>
    <row r="18" spans="1:28" s="4" customFormat="1" ht="46.8" x14ac:dyDescent="0.3">
      <c r="A18" s="53"/>
      <c r="B18" s="52"/>
      <c r="C18" s="17" t="s">
        <v>36</v>
      </c>
      <c r="D18" s="35">
        <v>2</v>
      </c>
      <c r="E18" s="33">
        <f t="shared" si="13"/>
        <v>1.5</v>
      </c>
      <c r="F18" s="10"/>
      <c r="G18" s="9"/>
      <c r="H18" s="36">
        <v>1</v>
      </c>
      <c r="I18" s="33">
        <f t="shared" si="14"/>
        <v>1.25</v>
      </c>
      <c r="J18" s="10"/>
      <c r="K18" s="9"/>
      <c r="L18" s="36">
        <v>2</v>
      </c>
      <c r="M18" s="33">
        <f t="shared" si="3"/>
        <v>2.5</v>
      </c>
      <c r="N18" s="36"/>
      <c r="O18" s="33">
        <f t="shared" si="15"/>
        <v>0</v>
      </c>
      <c r="P18" s="36">
        <v>2</v>
      </c>
      <c r="Q18" s="19">
        <f t="shared" si="5"/>
        <v>4</v>
      </c>
      <c r="R18" s="18"/>
      <c r="S18" s="29">
        <f t="shared" si="16"/>
        <v>0</v>
      </c>
      <c r="T18" s="28">
        <f t="shared" si="17"/>
        <v>7</v>
      </c>
      <c r="U18" s="27">
        <f t="shared" si="18"/>
        <v>0</v>
      </c>
      <c r="V18" s="19">
        <f t="shared" si="19"/>
        <v>9.25</v>
      </c>
      <c r="W18" s="20">
        <f t="shared" si="9"/>
        <v>4.4444444444444446E-2</v>
      </c>
      <c r="X18" s="26">
        <v>2</v>
      </c>
      <c r="Y18" s="7">
        <f t="shared" si="20"/>
        <v>0.44444444444444448</v>
      </c>
      <c r="Z18" s="27">
        <v>1.75</v>
      </c>
      <c r="AA18" s="27">
        <f t="shared" si="21"/>
        <v>7</v>
      </c>
      <c r="AB18" s="27">
        <f t="shared" si="22"/>
        <v>0</v>
      </c>
    </row>
    <row r="19" spans="1:28" s="5" customFormat="1" ht="18.600000000000001" customHeight="1" x14ac:dyDescent="0.3">
      <c r="A19" s="39" t="s">
        <v>24</v>
      </c>
      <c r="B19" s="39"/>
      <c r="C19" s="11"/>
      <c r="D19" s="37">
        <f>SUM(D9:D18)</f>
        <v>16</v>
      </c>
      <c r="E19" s="37">
        <f>SUM(E9:E18)</f>
        <v>12</v>
      </c>
      <c r="F19" s="37">
        <f>SUM(F9:F18)</f>
        <v>0</v>
      </c>
      <c r="G19" s="37">
        <f>SUM(G9:G18)</f>
        <v>0</v>
      </c>
      <c r="H19" s="37">
        <f>SUM(H9:H18)</f>
        <v>12</v>
      </c>
      <c r="I19" s="37">
        <f>SUM(I9:I18)</f>
        <v>15</v>
      </c>
      <c r="J19" s="37">
        <f>SUM(J9:J18)</f>
        <v>0</v>
      </c>
      <c r="K19" s="37">
        <f>SUM(K9:K18)</f>
        <v>0</v>
      </c>
      <c r="L19" s="37">
        <f>SUM(L9:L18)</f>
        <v>8</v>
      </c>
      <c r="M19" s="37">
        <f>SUM(M9:M18)</f>
        <v>10</v>
      </c>
      <c r="N19" s="37">
        <f>SUM(N9:N18)</f>
        <v>0</v>
      </c>
      <c r="O19" s="37">
        <f>SUM(O9:O18)</f>
        <v>0</v>
      </c>
      <c r="P19" s="37">
        <f>SUM(P9:P18)</f>
        <v>4</v>
      </c>
      <c r="Q19" s="11">
        <f>SUM(Q9:Q18)</f>
        <v>8</v>
      </c>
      <c r="R19" s="11">
        <f>SUM(R9:R18)</f>
        <v>0</v>
      </c>
      <c r="S19" s="11">
        <f>SUM(S9:S18)</f>
        <v>0</v>
      </c>
      <c r="T19" s="11">
        <f>SUM(T9:T18)</f>
        <v>40</v>
      </c>
      <c r="U19" s="11">
        <f>SUM(U9:U18)</f>
        <v>0</v>
      </c>
      <c r="V19" s="11">
        <f>SUM(E19,G19,I19,K19,M19,O19,Q19,S19)</f>
        <v>45</v>
      </c>
      <c r="W19" s="25">
        <f>SUM(W9:W18)</f>
        <v>0.4</v>
      </c>
      <c r="X19" s="12" t="str">
        <f>(SUM(X9:X18))&amp;" tiết"</f>
        <v>18 tiết</v>
      </c>
      <c r="Y19" s="8">
        <f>SUM(Y9:Y18)</f>
        <v>4.0000000000000009</v>
      </c>
      <c r="Z19" s="23">
        <f>SUM(Z9:Z18)</f>
        <v>10</v>
      </c>
      <c r="AA19" s="23">
        <f>SUM(AA9:AA18)</f>
        <v>40</v>
      </c>
      <c r="AB19" s="23">
        <f>SUM(AB9:AB18)</f>
        <v>0</v>
      </c>
    </row>
    <row r="20" spans="1:28" s="4" customFormat="1" ht="18.600000000000001" customHeight="1" x14ac:dyDescent="0.3">
      <c r="A20" s="39" t="s">
        <v>25</v>
      </c>
      <c r="B20" s="39"/>
      <c r="C20" s="11"/>
      <c r="D20" s="43">
        <v>0.4</v>
      </c>
      <c r="E20" s="44"/>
      <c r="F20" s="44"/>
      <c r="G20" s="44"/>
      <c r="H20" s="43">
        <v>0.3</v>
      </c>
      <c r="I20" s="44"/>
      <c r="J20" s="44"/>
      <c r="K20" s="44"/>
      <c r="L20" s="43">
        <v>0.2</v>
      </c>
      <c r="M20" s="44"/>
      <c r="N20" s="44"/>
      <c r="O20" s="44"/>
      <c r="P20" s="43">
        <v>0.1</v>
      </c>
      <c r="Q20" s="44"/>
      <c r="R20" s="44"/>
      <c r="S20" s="44"/>
      <c r="T20" s="7"/>
      <c r="U20" s="7"/>
      <c r="V20" s="7"/>
      <c r="W20" s="13">
        <f>SUM(D20:S20)</f>
        <v>0.99999999999999989</v>
      </c>
      <c r="X20" s="13"/>
      <c r="Y20" s="7"/>
      <c r="Z20" s="7"/>
      <c r="AA20" s="7"/>
      <c r="AB20" s="7"/>
    </row>
    <row r="21" spans="1:28" s="4" customFormat="1" ht="18.600000000000001" customHeight="1" x14ac:dyDescent="0.3">
      <c r="A21" s="39" t="s">
        <v>23</v>
      </c>
      <c r="B21" s="39"/>
      <c r="C21" s="14"/>
      <c r="D21" s="40">
        <f>D19*0.25+F19*1</f>
        <v>4</v>
      </c>
      <c r="E21" s="41"/>
      <c r="F21" s="41"/>
      <c r="G21" s="42"/>
      <c r="H21" s="40">
        <f>H19*0.25+J19*1</f>
        <v>3</v>
      </c>
      <c r="I21" s="41"/>
      <c r="J21" s="41"/>
      <c r="K21" s="42"/>
      <c r="L21" s="40">
        <f>L19*0.25+N19*1</f>
        <v>2</v>
      </c>
      <c r="M21" s="41"/>
      <c r="N21" s="41"/>
      <c r="O21" s="42"/>
      <c r="P21" s="40">
        <f>P19*0.25+R19*1</f>
        <v>1</v>
      </c>
      <c r="Q21" s="41"/>
      <c r="R21" s="41"/>
      <c r="S21" s="42"/>
      <c r="T21" s="7"/>
      <c r="U21" s="7"/>
      <c r="V21" s="7"/>
      <c r="W21" s="15">
        <f>SUM(D21:S21)</f>
        <v>10</v>
      </c>
      <c r="X21" s="7"/>
      <c r="Y21" s="7"/>
      <c r="Z21" s="7"/>
      <c r="AA21" s="7"/>
      <c r="AB21" s="7"/>
    </row>
  </sheetData>
  <mergeCells count="38">
    <mergeCell ref="C6:C8"/>
    <mergeCell ref="B6:B8"/>
    <mergeCell ref="A6:A8"/>
    <mergeCell ref="AA6:AA8"/>
    <mergeCell ref="D6:S6"/>
    <mergeCell ref="D7:G7"/>
    <mergeCell ref="H7:K7"/>
    <mergeCell ref="L7:O7"/>
    <mergeCell ref="P7:S7"/>
    <mergeCell ref="T6:U7"/>
    <mergeCell ref="Y6:Y8"/>
    <mergeCell ref="Z6:Z8"/>
    <mergeCell ref="V6:V8"/>
    <mergeCell ref="W6:W8"/>
    <mergeCell ref="P21:S21"/>
    <mergeCell ref="H20:K20"/>
    <mergeCell ref="L20:O20"/>
    <mergeCell ref="P20:S20"/>
    <mergeCell ref="B17:B18"/>
    <mergeCell ref="B14:B16"/>
    <mergeCell ref="A14:A16"/>
    <mergeCell ref="A17:A18"/>
    <mergeCell ref="A1:C1"/>
    <mergeCell ref="A21:B21"/>
    <mergeCell ref="D21:G21"/>
    <mergeCell ref="H21:K21"/>
    <mergeCell ref="L21:O21"/>
    <mergeCell ref="A19:B19"/>
    <mergeCell ref="A20:B20"/>
    <mergeCell ref="D20:G20"/>
    <mergeCell ref="B9:B10"/>
    <mergeCell ref="A9:A10"/>
    <mergeCell ref="A11:A13"/>
    <mergeCell ref="B11:B13"/>
    <mergeCell ref="A2:AB2"/>
    <mergeCell ref="A3:AB3"/>
    <mergeCell ref="AB6:AB8"/>
    <mergeCell ref="X6:X8"/>
  </mergeCells>
  <phoneticPr fontId="5" type="noConversion"/>
  <pageMargins left="0.23" right="0.32" top="0.75" bottom="0.75" header="0.3" footer="0.3"/>
  <pageSetup paperSize="9" scale="85" orientation="landscape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B120FF-7DFA-451D-85D8-59FE71ED9A37}">
  <ds:schemaRefs>
    <ds:schemaRef ds:uri="http://purl.org/dc/dcmitype/"/>
    <ds:schemaRef ds:uri="http://www.w3.org/XML/1998/namespace"/>
    <ds:schemaRef ds:uri="aa52b841-768d-48f4-81fb-a5854feadef9"/>
    <ds:schemaRef ds:uri="http://purl.org/dc/terms/"/>
    <ds:schemaRef ds:uri="http://schemas.microsoft.com/office/2006/metadata/properties"/>
    <ds:schemaRef ds:uri="http://purl.org/dc/elements/1.1/"/>
    <ds:schemaRef ds:uri="e3efed53-b9cf-4816-a53e-9161a5d93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mức độ 7 -3</vt:lpstr>
      <vt:lpstr>'mức độ 7 -3'!Print_Area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cp:lastPrinted>2020-12-22T02:29:57Z</cp:lastPrinted>
  <dcterms:created xsi:type="dcterms:W3CDTF">2020-10-09T15:09:03Z</dcterms:created>
  <dcterms:modified xsi:type="dcterms:W3CDTF">2021-02-24T06:42:32Z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